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F136"/>
  <c r="E136"/>
  <c r="D230"/>
  <c r="F236"/>
  <c r="E236"/>
  <c r="M19" i="2"/>
  <c r="F49" i="4"/>
  <c r="E49"/>
  <c r="F38"/>
  <c r="E38"/>
  <c r="D255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E237" s="1"/>
  <c r="F234"/>
  <c r="E234"/>
  <c r="F233"/>
  <c r="F230" s="1"/>
  <c r="E233"/>
  <c r="E230" s="1"/>
  <c r="F232"/>
  <c r="E232"/>
  <c r="F231"/>
  <c r="E231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D237" l="1"/>
  <c r="D229"/>
  <c r="E37"/>
  <c r="E39" s="1"/>
  <c r="D39"/>
  <c r="D31" s="1"/>
  <c r="E175"/>
  <c r="F175"/>
  <c r="F219"/>
  <c r="E153"/>
  <c r="E147"/>
  <c r="E48"/>
  <c r="E50" s="1"/>
  <c r="D42"/>
  <c r="E42" s="1"/>
  <c r="E164"/>
  <c r="E92"/>
  <c r="F131"/>
  <c r="F130" s="1"/>
  <c r="E219"/>
  <c r="F142"/>
  <c r="F164"/>
  <c r="E142"/>
  <c r="E131"/>
  <c r="E130" s="1"/>
  <c r="F153"/>
  <c r="E120"/>
  <c r="D218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F235"/>
  <c r="F237" s="1"/>
  <c r="D174"/>
  <c r="F169"/>
  <c r="F158"/>
  <c r="D141"/>
  <c r="F147"/>
  <c r="D119"/>
  <c r="E119" s="1"/>
  <c r="F48"/>
  <c r="F50" s="1"/>
  <c r="F92"/>
  <c r="D86"/>
  <c r="F114"/>
  <c r="D20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229" l="1"/>
  <c r="F229"/>
  <c r="I20"/>
  <c r="I86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<sst xmlns="http://schemas.openxmlformats.org/spreadsheetml/2006/main" count="2882" uniqueCount="496">
  <si>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</si>
  <si>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</si>
  <si>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</si>
  <si>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</si>
  <si>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</si>
  <si>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</si>
  <si>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</si>
  <si>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</si>
  <si>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</si>
  <si>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</si>
  <si>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</si>
  <si>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</si>
  <si>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</si>
  <si>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</si>
  <si>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</si>
  <si>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</si>
  <si>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</si>
  <si>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</si>
  <si>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</si>
  <si>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</si>
  <si>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</si>
  <si>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</si>
  <si>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</si>
  <si>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</si>
  <si>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</si>
  <si>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</si>
  <si>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</si>
  <si>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</si>
  <si>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</si>
  <si>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</si>
  <si>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</si>
  <si>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</si>
  <si>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</si>
  <si>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</si>
  <si>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</si>
  <si>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</si>
  <si>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</si>
  <si>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</si>
  <si>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</si>
  <si>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</si>
  <si>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</si>
  <si>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</si>
  <si>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</si>
  <si>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</si>
  <si>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</si>
  <si>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</si>
  <si>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</si>
  <si>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</si>
  <si>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</si>
  <si>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</si>
  <si>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</si>
  <si>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</si>
  <si>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</si>
  <si>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</si>
  <si>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</si>
  <si>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</si>
  <si>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</si>
  <si>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</si>
  <si>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</si>
  <si>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</si>
  <si>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</si>
  <si>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</si>
  <si>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</si>
  <si>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</si>
  <si>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</si>
  <si>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</si>
  <si>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</si>
  <si>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</si>
  <si>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</si>
  <si>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</si>
  <si>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</si>
  <si>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</si>
  <si>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</si>
  <si>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</si>
  <si>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</si>
  <si>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</si>
  <si>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</si>
  <si>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</si>
  <si>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</si>
  <si>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</si>
  <si>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</si>
  <si>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</si>
  <si>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</si>
  <si>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</si>
  <si>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</si>
  <si>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</si>
  <si>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</si>
  <si>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</si>
  <si>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</si>
  <si>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</si>
  <si>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</si>
  <si>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</si>
  <si>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</si>
  <si>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</si>
  <si>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</si>
  <si>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</si>
  <si>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</si>
  <si>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</si>
  <si>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</si>
  <si>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</si>
  <si>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</si>
  <si>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</si>
  <si>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</si>
  <si>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</si>
  <si>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</si>
  <si>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</si>
  <si>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</si>
  <si>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</si>
  <si>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</si>
  <si>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</si>
  <si>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</si>
  <si>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</si>
  <si>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</si>
  <si>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</si>
  <si>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</si>
  <si>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</si>
  <si>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</si>
  <si>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</si>
  <si>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</si>
  <si>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</si>
  <si>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</si>
  <si>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</si>
  <si>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</si>
  <si>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</si>
  <si>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</si>
  <si>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</si>
  <si>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</si>
  <si>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</si>
  <si>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</si>
  <si>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</si>
  <si>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</si>
  <si>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</si>
  <si>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</si>
  <si>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</si>
  <si>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</si>
  <si>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</si>
  <si>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</si>
  <si>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</si>
  <si>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</si>
  <si>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</si>
  <si>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</si>
  <si>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</si>
  <si>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</si>
  <si>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</si>
  <si>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</si>
  <si>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</si>
  <si>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</si>
  <si>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</si>
  <si>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</si>
  <si>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</si>
  <si>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</si>
  <si>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</si>
  <si>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</si>
  <si>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</si>
  <si>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</si>
  <si>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</si>
  <si>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</si>
  <si>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</si>
  <si>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</si>
  <si>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</si>
  <si>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</si>
  <si>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</si>
  <si>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</si>
  <si>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</si>
  <si>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</si>
  <si>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</si>
  <si>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</si>
  <si>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</si>
  <si>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</si>
  <si>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</si>
  <si>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</si>
  <si>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</si>
  <si>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</si>
  <si>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</si>
  <si>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</si>
  <si>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</si>
  <si>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</si>
  <si>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</si>
  <si>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</si>
  <si>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</si>
  <si>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</si>
  <si>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</si>
  <si>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</si>
  <si>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</si>
  <si>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</si>
  <si>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</si>
  <si>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</si>
  <si>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</si>
  <si>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</si>
  <si>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</si>
  <si>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</si>
  <si>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</si>
  <si>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</si>
  <si>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</si>
  <si>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</si>
  <si>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</si>
  <si>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</si>
  <si>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</si>
  <si>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</si>
  <si>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</si>
  <si>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</si>
  <si>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</si>
  <si>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</si>
  <si>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</si>
  <si>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</si>
  <si>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</si>
  <si>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</si>
  <si>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</si>
  <si>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</si>
  <si>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</si>
  <si>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</si>
  <si>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</si>
  <si>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</si>
  <si>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</si>
  <si>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</si>
  <si>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</si>
  <si>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</si>
  <si>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</si>
  <si>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</si>
  <si>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</si>
  <si>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</si>
  <si>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</si>
  <si>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</si>
  <si>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</si>
  <si>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</si>
  <si>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</si>
  <si>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</si>
  <si>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</si>
  <si>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</si>
  <si>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</si>
  <si>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</si>
  <si>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</si>
  <si>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</si>
  <si>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</si>
  <si>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</si>
  <si>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</si>
  <si>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</si>
  <si>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</si>
  <si>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</si>
  <si>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</si>
  <si>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</si>
  <si>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</si>
  <si>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</si>
  <si>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</si>
  <si>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</si>
  <si>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</si>
  <si>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</si>
  <si>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</si>
  <si>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</si>
  <si>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</si>
  <si>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</si>
  <si>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</si>
  <si>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</si>
  <si>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</si>
  <si>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</si>
  <si>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</si>
  <si>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</si>
  <si>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</si>
  <si>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</si>
  <si>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</si>
  <si>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</si>
  <si>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</si>
  <si>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</si>
  <si>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</si>
  <si>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</si>
  <si>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</si>
  <si>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</si>
  <si>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</si>
  <si>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</si>
  <si>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</si>
  <si>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</si>
  <si>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</si>
  <si>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</si>
  <si>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</si>
  <si>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</si>
  <si>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</si>
  <si>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</si>
  <si>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</si>
  <si>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</si>
  <si>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</si>
  <si>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</si>
  <si>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</si>
  <si>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</si>
  <si>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</si>
  <si>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</si>
  <si>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</si>
  <si>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</si>
  <si>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</si>
  <si>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</si>
  <si>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</si>
  <si>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</si>
  <si>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</si>
  <si>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</si>
  <si>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</si>
  <si>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</si>
  <si>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</si>
  <si>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</si>
  <si>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</si>
  <si>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</si>
  <si>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</si>
  <si>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</si>
  <si>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</si>
  <si>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</si>
  <si>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</si>
  <si>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</si>
  <si>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</si>
  <si>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</si>
  <si>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</si>
  <si>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</si>
  <si>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</si>
  <si>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</si>
  <si>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</si>
  <si>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</si>
  <si>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</si>
  <si>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</si>
  <si>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</si>
  <si>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</si>
  <si>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</si>
  <si>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</si>
  <si>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</si>
  <si>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</si>
  <si>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</si>
  <si>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</si>
  <si>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</si>
  <si>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</si>
  <si>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</si>
  <si>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</si>
  <si>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</si>
  <si>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</si>
  <si>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</si>
  <si>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</si>
  <si>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</si>
  <si>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</si>
  <si>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</si>
  <si>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</si>
  <si>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</si>
  <si>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</si>
  <si>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</si>
  <si>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</si>
  <si>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</si>
  <si>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</si>
  <si>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</si>
  <si>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</si>
  <si>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</si>
  <si>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</si>
  <si>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</si>
  <si>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</si>
  <si>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</si>
  <si>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</si>
  <si>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</si>
  <si>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</si>
  <si>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</si>
  <si>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</si>
  <si>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</si>
  <si>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</si>
  <si>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</si>
  <si>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</si>
  <si>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</si>
  <si>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</si>
  <si>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</si>
  <si>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</si>
  <si>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</si>
  <si>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</si>
  <si>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</si>
  <si>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</si>
  <si>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</si>
  <si>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</si>
  <si>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</si>
  <si>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</si>
  <si>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</si>
  <si>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</si>
  <si>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</si>
  <si>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</si>
  <si>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</si>
  <si>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</si>
  <si>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</si>
  <si>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</si>
  <si>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</si>
  <si>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</si>
  <si>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</si>
  <si>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</si>
  <si>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</si>
  <si>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</si>
  <si>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</si>
  <si>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</si>
  <si>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</si>
  <si>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</si>
  <si>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</si>
  <si>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</si>
  <si>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</si>
  <si>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</si>
  <si>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</si>
  <si>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</si>
  <si>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</si>
  <si>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</si>
  <si>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</si>
  <si>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</si>
  <si>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</si>
  <si>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</si>
  <si>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</si>
  <si>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</si>
  <si>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</si>
  <si>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</si>
  <si>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</si>
  <si>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</si>
  <si>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</si>
  <si>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</si>
  <si>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</si>
  <si>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</si>
  <si>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</si>
  <si>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</si>
  <si>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</si>
  <si>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</si>
  <si>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</si>
  <si>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</si>
  <si>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</si>
  <si>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</si>
  <si>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</si>
  <si>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</si>
  <si>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</si>
  <si>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</si>
  <si>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</si>
  <si>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</si>
  <si>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</si>
  <si>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</si>
  <si>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</si>
  <si>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</si>
  <si>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</si>
  <si>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</si>
  <si>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</si>
  <si>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</si>
  <si>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</si>
  <si>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</si>
  <si>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</si>
  <si>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</si>
  <si>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</si>
  <si>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</si>
  <si>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</si>
  <si>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</si>
  <si>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</si>
  <si>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</si>
  <si>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</si>
  <si>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</si>
  <si>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</si>
  <si>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</si>
  <si>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</si>
  <si>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</si>
  <si>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</si>
  <si>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</si>
  <si>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</si>
  <si>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</si>
  <si>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</si>
  <si>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</si>
  <si>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</si>
  <si>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</si>
  <si>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</si>
  <si>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</si>
  <si>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</si>
  <si>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</si>
  <si>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</si>
  <si>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</si>
  <si>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</si>
  <si>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Жарковского района</t>
  </si>
  <si>
    <t>Трущенкова Ольга Васильевна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</si>
  <si>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</si>
  <si>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</si>
  <si>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</si>
  <si>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</si>
  <si>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</si>
  <si>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</si>
  <si>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</si>
  <si>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</si>
  <si>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</si>
  <si>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«26 »   ноября 2021 г.</t>
  </si>
  <si>
    <t>870000О.99.0.АЭ20АА01000</t>
  </si>
  <si>
    <t>880000О.99.0.АЭ22АА10000</t>
  </si>
  <si>
    <t>880000О.99.0.АЭ22АА19000</t>
  </si>
  <si>
    <t>880000О.99.0.АЭ22АА28000</t>
  </si>
  <si>
    <t>870000О.99.0.АЭ25АА73000</t>
  </si>
  <si>
    <t>870000О.99.0.АЭ25АА76000</t>
  </si>
  <si>
    <t>870000О.99.0.АЭ25АА77000</t>
  </si>
  <si>
    <t>870000О.99.0.АЭ25АА78000</t>
  </si>
  <si>
    <t>870000О.99.0.АЭ25АА79000</t>
  </si>
  <si>
    <t>870000О.99.0.АЭ25АА80000</t>
  </si>
  <si>
    <t>880000О.99.0.АЭ26АА10000</t>
  </si>
  <si>
    <t>880000О.99.0.АЭ26АА19000</t>
  </si>
  <si>
    <t>880000О.99.0.АЭ26АА28000</t>
  </si>
  <si>
    <t>870000О.99.0.АЭ25АА75000</t>
  </si>
  <si>
    <t>870000О.99.0.АЭ25АА74000</t>
  </si>
  <si>
    <t>870000О.99.0.АЭ25АА72000</t>
  </si>
  <si>
    <t>880000О.99.0.АЭ22АА55000</t>
  </si>
  <si>
    <t>880000О.99.0.АЭ22АА64000</t>
  </si>
  <si>
    <t>880000О.99.0.АЭ22АА37000</t>
  </si>
  <si>
    <t>880000О.99.0.АЭ26АА55000</t>
  </si>
  <si>
    <t>880000О.99.0.АЭ26АА37000</t>
  </si>
  <si>
    <t>880000О.99.0.АЭ26АА64000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</si>
</sst>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49" sqref="G4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2" t="s">
        <v>0</v>
      </c>
      <c r="B2" s="52" t="s">
        <v>0</v>
      </c>
      <c r="C2" s="52" t="s">
        <v>0</v>
      </c>
      <c r="D2" s="52" t="s">
        <v>0</v>
      </c>
      <c r="E2" s="68" t="s">
        <v>1</v>
      </c>
      <c r="F2" s="68"/>
      <c r="G2" s="68"/>
    </row>
    <row r="3" spans="1:7" ht="18" customHeight="1">
      <c r="A3" s="52" t="s">
        <v>0</v>
      </c>
      <c r="B3" s="52" t="s">
        <v>0</v>
      </c>
      <c r="C3" s="52" t="s">
        <v>0</v>
      </c>
      <c r="D3" s="52" t="s">
        <v>0</v>
      </c>
      <c r="E3" s="69" t="s">
        <v>0</v>
      </c>
      <c r="F3" s="69" t="s">
        <v>0</v>
      </c>
      <c r="G3" s="69" t="s">
        <v>0</v>
      </c>
    </row>
    <row r="4" spans="1:7" ht="18" customHeight="1">
      <c r="A4" s="52" t="s">
        <v>0</v>
      </c>
      <c r="B4" s="52" t="s">
        <v>0</v>
      </c>
      <c r="C4" s="52" t="s">
        <v>0</v>
      </c>
      <c r="D4" s="52" t="s">
        <v>0</v>
      </c>
      <c r="E4" s="69" t="s">
        <v>0</v>
      </c>
      <c r="F4" s="69" t="s">
        <v>0</v>
      </c>
      <c r="G4" s="69" t="s">
        <v>0</v>
      </c>
    </row>
    <row r="5" spans="1:7" ht="77.25" customHeight="1">
      <c r="A5" s="52" t="s">
        <v>0</v>
      </c>
      <c r="B5" s="52" t="s">
        <v>0</v>
      </c>
      <c r="C5" s="52" t="s">
        <v>0</v>
      </c>
      <c r="D5" s="52" t="s">
        <v>0</v>
      </c>
      <c r="E5" s="70" t="s">
        <v>2</v>
      </c>
      <c r="F5" s="70"/>
      <c r="G5" s="70"/>
    </row>
    <row r="6" spans="1:7" ht="9.75" customHeight="1">
      <c r="A6" s="52" t="s">
        <v>0</v>
      </c>
      <c r="B6" s="52" t="s">
        <v>0</v>
      </c>
      <c r="C6" s="52" t="s">
        <v>0</v>
      </c>
      <c r="D6" s="52" t="s">
        <v>0</v>
      </c>
      <c r="E6" s="70" t="s">
        <v>3</v>
      </c>
      <c r="F6" s="70"/>
      <c r="G6" s="70"/>
    </row>
    <row r="7" spans="1:7" ht="33.75" customHeight="1">
      <c r="A7" s="52" t="s">
        <v>0</v>
      </c>
      <c r="B7" s="52" t="s">
        <v>0</v>
      </c>
      <c r="C7" s="52" t="s">
        <v>0</v>
      </c>
      <c r="D7" s="52" t="s">
        <v>0</v>
      </c>
      <c r="E7" s="71" t="s">
        <v>472</v>
      </c>
      <c r="F7" s="72"/>
      <c r="G7" s="72"/>
    </row>
    <row r="8" spans="1:7" ht="30.4" customHeight="1">
      <c r="A8" s="52" t="s">
        <v>0</v>
      </c>
      <c r="B8" s="52" t="s">
        <v>0</v>
      </c>
      <c r="C8" s="52" t="s">
        <v>0</v>
      </c>
      <c r="D8" s="52" t="s">
        <v>0</v>
      </c>
      <c r="E8" s="73" t="s">
        <v>4</v>
      </c>
      <c r="F8" s="73"/>
      <c r="G8" s="73"/>
    </row>
    <row r="9" spans="1:7" ht="31.35" customHeight="1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7" t="s">
        <v>464</v>
      </c>
    </row>
    <row r="10" spans="1:7" ht="12.75" customHeight="1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7" ht="12.75" customHeight="1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7" ht="12.75" customHeight="1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473</v>
      </c>
    </row>
    <row r="13" spans="1:7" ht="30.2" customHeight="1">
      <c r="A13" s="52" t="s">
        <v>0</v>
      </c>
      <c r="B13" s="52" t="s">
        <v>0</v>
      </c>
      <c r="C13" s="52" t="s">
        <v>0</v>
      </c>
      <c r="D13" s="52" t="s">
        <v>0</v>
      </c>
      <c r="E13" s="72" t="s">
        <v>7</v>
      </c>
      <c r="F13" s="72"/>
      <c r="G13" s="72"/>
    </row>
    <row r="14" spans="1:7" ht="12.75" customHeight="1">
      <c r="A14" s="52" t="s">
        <v>0</v>
      </c>
      <c r="B14" s="52" t="s">
        <v>0</v>
      </c>
      <c r="C14" s="52" t="s">
        <v>0</v>
      </c>
      <c r="D14" s="52" t="s">
        <v>0</v>
      </c>
      <c r="E14" s="73" t="s">
        <v>8</v>
      </c>
      <c r="F14" s="73"/>
      <c r="G14" s="73"/>
    </row>
    <row r="15" spans="1:7" ht="27.2" customHeight="1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6" t="s">
        <v>463</v>
      </c>
    </row>
    <row r="16" spans="1:7" ht="12.75" customHeight="1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473</v>
      </c>
    </row>
    <row r="19" spans="1:7" ht="23.65" customHeight="1">
      <c r="A19" s="52" t="s">
        <v>0</v>
      </c>
      <c r="B19" s="52" t="s">
        <v>0</v>
      </c>
      <c r="C19" s="52" t="s">
        <v>0</v>
      </c>
      <c r="D19" s="52" t="s">
        <v>0</v>
      </c>
      <c r="E19" s="72" t="s">
        <v>461</v>
      </c>
      <c r="F19" s="72"/>
      <c r="G19" s="72"/>
    </row>
    <row r="20" spans="1:7" ht="29.45" customHeight="1">
      <c r="A20" s="52" t="s">
        <v>0</v>
      </c>
      <c r="B20" s="52" t="s">
        <v>0</v>
      </c>
      <c r="C20" s="52" t="s">
        <v>0</v>
      </c>
      <c r="D20" s="52" t="s">
        <v>0</v>
      </c>
      <c r="E20" s="73" t="s">
        <v>10</v>
      </c>
      <c r="F20" s="73"/>
      <c r="G20" s="73"/>
    </row>
    <row r="21" spans="1:7" ht="25.9" customHeight="1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5"/>
    </row>
    <row r="22" spans="1:7" ht="12.75" customHeight="1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473</v>
      </c>
    </row>
    <row r="25" spans="1:7" ht="18" customHeight="1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5" customHeight="1">
      <c r="A26" s="69" t="s">
        <v>12</v>
      </c>
      <c r="B26" s="69"/>
      <c r="C26" s="69"/>
      <c r="D26" s="69"/>
      <c r="E26" s="69"/>
      <c r="F26" s="69"/>
      <c r="G26" s="69"/>
    </row>
    <row r="27" spans="1:7" ht="12.75" customHeight="1">
      <c r="A27" s="72" t="s">
        <v>462</v>
      </c>
      <c r="B27" s="72"/>
      <c r="C27" s="72"/>
      <c r="D27" s="72"/>
      <c r="E27" s="72"/>
      <c r="F27" s="72"/>
      <c r="G27" s="72"/>
    </row>
    <row r="28" spans="1:7" ht="12.75" customHeight="1">
      <c r="A28" s="74" t="s">
        <v>13</v>
      </c>
      <c r="B28" s="74"/>
      <c r="C28" s="74"/>
      <c r="D28" s="74"/>
      <c r="E28" s="74"/>
      <c r="F28" s="74"/>
      <c r="G28" s="74"/>
    </row>
    <row r="29" spans="1:7" ht="18" customHeight="1">
      <c r="A29" s="75" t="s">
        <v>465</v>
      </c>
      <c r="B29" s="72"/>
      <c r="C29" s="72"/>
      <c r="D29" s="72"/>
      <c r="E29" s="72"/>
      <c r="F29" s="72"/>
      <c r="G29" s="7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opLeftCell="A20" zoomScale="75" zoomScaleNormal="75" workbookViewId="0">
      <selection activeCell="P23" sqref="P2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33.950000000000003" customHeight="1">
      <c r="A3" s="80" t="s">
        <v>15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88.25" customHeight="1">
      <c r="A4" s="76" t="s">
        <v>173</v>
      </c>
      <c r="B4" s="76" t="s">
        <v>174</v>
      </c>
      <c r="C4" s="76" t="s">
        <v>175</v>
      </c>
      <c r="D4" s="82" t="s">
        <v>176</v>
      </c>
      <c r="E4" s="83"/>
      <c r="F4" s="84"/>
      <c r="G4" s="82" t="s">
        <v>177</v>
      </c>
      <c r="H4" s="84"/>
      <c r="I4" s="85" t="s">
        <v>178</v>
      </c>
      <c r="J4" s="85"/>
      <c r="K4" s="78" t="s">
        <v>19</v>
      </c>
      <c r="L4" s="78"/>
      <c r="M4" s="78"/>
      <c r="N4" s="78"/>
      <c r="O4" s="78"/>
      <c r="P4" s="78"/>
      <c r="Q4" s="78" t="s">
        <v>20</v>
      </c>
      <c r="R4" s="78"/>
      <c r="S4" s="78"/>
    </row>
    <row r="5" spans="1:19" ht="36.75" customHeight="1">
      <c r="A5" s="81"/>
      <c r="B5" s="81"/>
      <c r="C5" s="81"/>
      <c r="D5" s="76" t="s">
        <v>21</v>
      </c>
      <c r="E5" s="76" t="s">
        <v>22</v>
      </c>
      <c r="F5" s="76" t="s">
        <v>23</v>
      </c>
      <c r="G5" s="76" t="s">
        <v>24</v>
      </c>
      <c r="H5" s="76" t="s">
        <v>25</v>
      </c>
      <c r="I5" s="85"/>
      <c r="J5" s="85"/>
      <c r="K5" s="78" t="s">
        <v>466</v>
      </c>
      <c r="L5" s="78"/>
      <c r="M5" s="78" t="s">
        <v>467</v>
      </c>
      <c r="N5" s="78"/>
      <c r="O5" s="78" t="s">
        <v>468</v>
      </c>
      <c r="P5" s="78"/>
      <c r="Q5" s="78" t="s">
        <v>0</v>
      </c>
      <c r="R5" s="78" t="s">
        <v>0</v>
      </c>
      <c r="S5" s="78" t="s">
        <v>0</v>
      </c>
    </row>
    <row r="6" spans="1:19" ht="71.25" customHeight="1">
      <c r="A6" s="77"/>
      <c r="B6" s="77"/>
      <c r="C6" s="77"/>
      <c r="D6" s="77"/>
      <c r="E6" s="77"/>
      <c r="F6" s="77"/>
      <c r="G6" s="77"/>
      <c r="H6" s="77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64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64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84</v>
      </c>
      <c r="M9" s="5" t="s">
        <v>0</v>
      </c>
      <c r="N9" s="5">
        <f>L9</f>
        <v>84</v>
      </c>
      <c r="O9" s="5" t="s">
        <v>0</v>
      </c>
      <c r="P9" s="5">
        <f>N9</f>
        <v>84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64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78</v>
      </c>
      <c r="M10" s="5" t="s">
        <v>0</v>
      </c>
      <c r="N10" s="5">
        <f t="shared" ref="N10:N14" si="0">L10</f>
        <v>78</v>
      </c>
      <c r="O10" s="5" t="s">
        <v>0</v>
      </c>
      <c r="P10" s="5">
        <f t="shared" ref="P10:P13" si="1">N10</f>
        <v>78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64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60</v>
      </c>
      <c r="M11" s="5" t="s">
        <v>0</v>
      </c>
      <c r="N11" s="5">
        <f t="shared" si="0"/>
        <v>60</v>
      </c>
      <c r="O11" s="5" t="s">
        <v>0</v>
      </c>
      <c r="P11" s="5">
        <f t="shared" si="1"/>
        <v>60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64" t="s">
        <v>492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64" t="s">
        <v>490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64" t="s">
        <v>491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64" t="s">
        <v>478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1500</v>
      </c>
      <c r="L15" s="5" t="s">
        <v>0</v>
      </c>
      <c r="M15" s="5">
        <f>K15</f>
        <v>1500</v>
      </c>
      <c r="N15" s="5" t="s">
        <v>0</v>
      </c>
      <c r="O15" s="5">
        <f>M15</f>
        <v>1500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64" t="s">
        <v>483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5</v>
      </c>
      <c r="L16" s="5" t="s">
        <v>0</v>
      </c>
      <c r="M16" s="5">
        <f t="shared" ref="M16:M31" si="2">K16</f>
        <v>5</v>
      </c>
      <c r="N16" s="5" t="s">
        <v>0</v>
      </c>
      <c r="O16" s="5">
        <f t="shared" ref="O16:O31" si="3">M16</f>
        <v>5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>
      <c r="A17" s="64" t="s">
        <v>482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50</v>
      </c>
      <c r="L17" s="5" t="s">
        <v>0</v>
      </c>
      <c r="M17" s="5">
        <f t="shared" si="2"/>
        <v>50</v>
      </c>
      <c r="N17" s="5" t="s">
        <v>0</v>
      </c>
      <c r="O17" s="5">
        <f t="shared" si="3"/>
        <v>50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>
      <c r="A18" s="64" t="s">
        <v>481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>
      <c r="A19" s="64" t="s">
        <v>480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200</v>
      </c>
      <c r="L19" s="5" t="s">
        <v>0</v>
      </c>
      <c r="M19" s="5">
        <f>K19</f>
        <v>200</v>
      </c>
      <c r="N19" s="5" t="s">
        <v>0</v>
      </c>
      <c r="O19" s="5">
        <f t="shared" si="3"/>
        <v>200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>
      <c r="A20" s="64" t="s">
        <v>479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13</v>
      </c>
      <c r="L20" s="5" t="s">
        <v>0</v>
      </c>
      <c r="M20" s="5">
        <f t="shared" si="2"/>
        <v>13</v>
      </c>
      <c r="N20" s="5" t="s">
        <v>0</v>
      </c>
      <c r="O20" s="5">
        <f t="shared" si="3"/>
        <v>13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>
      <c r="A21" s="65" t="s">
        <v>484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15</v>
      </c>
      <c r="L21" s="5" t="s">
        <v>0</v>
      </c>
      <c r="M21" s="5">
        <f t="shared" si="2"/>
        <v>15</v>
      </c>
      <c r="N21" s="5" t="s">
        <v>0</v>
      </c>
      <c r="O21" s="5">
        <f t="shared" si="3"/>
        <v>15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>
      <c r="A22" s="65" t="s">
        <v>485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17</v>
      </c>
      <c r="L22" s="5" t="s">
        <v>0</v>
      </c>
      <c r="M22" s="5">
        <f t="shared" si="2"/>
        <v>17</v>
      </c>
      <c r="N22" s="5" t="s">
        <v>0</v>
      </c>
      <c r="O22" s="5">
        <f t="shared" si="3"/>
        <v>17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>
      <c r="A23" s="65" t="s">
        <v>486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15</v>
      </c>
      <c r="L23" s="5" t="s">
        <v>0</v>
      </c>
      <c r="M23" s="5">
        <f t="shared" si="2"/>
        <v>15</v>
      </c>
      <c r="N23" s="5" t="s">
        <v>0</v>
      </c>
      <c r="O23" s="5">
        <f t="shared" si="3"/>
        <v>15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>
      <c r="A24" s="65" t="s">
        <v>494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>
      <c r="A25" s="65" t="s">
        <v>493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>
      <c r="A26" s="65" t="s">
        <v>495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104</v>
      </c>
      <c r="M28" s="5">
        <f t="shared" si="2"/>
        <v>0</v>
      </c>
      <c r="N28" s="5">
        <v>104</v>
      </c>
      <c r="O28" s="5">
        <f t="shared" si="3"/>
        <v>0</v>
      </c>
      <c r="P28" s="5">
        <v>104</v>
      </c>
      <c r="Q28" s="22" t="s">
        <v>282</v>
      </c>
      <c r="R28" s="28">
        <v>41967</v>
      </c>
      <c r="S28" s="6" t="s">
        <v>281</v>
      </c>
    </row>
    <row r="29" spans="1:19" ht="409.5" customHeight="1">
      <c r="A29" s="64" t="s">
        <v>487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>
      <c r="A30" s="66" t="s">
        <v>489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10</v>
      </c>
      <c r="L30" s="5" t="s">
        <v>0</v>
      </c>
      <c r="M30" s="5">
        <f t="shared" si="2"/>
        <v>10</v>
      </c>
      <c r="N30" s="5" t="s">
        <v>0</v>
      </c>
      <c r="O30" s="5">
        <f t="shared" si="3"/>
        <v>10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>
      <c r="A31" s="67" t="s">
        <v>488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A90" sqref="A90:XFD90"/>
    </sheetView>
  </sheetViews>
  <sheetFormatPr defaultRowHeight="12.75"/>
  <cols>
    <col min="1" max="1" width="23" style="6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9" t="s">
        <v>0</v>
      </c>
    </row>
    <row r="2" spans="1:13" ht="31.15" customHeight="1">
      <c r="A2" s="80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95.65" customHeight="1">
      <c r="A3" s="86" t="s">
        <v>173</v>
      </c>
      <c r="B3" s="78" t="s">
        <v>16</v>
      </c>
      <c r="C3" s="78" t="s">
        <v>17</v>
      </c>
      <c r="D3" s="78"/>
      <c r="E3" s="78"/>
      <c r="F3" s="78" t="s">
        <v>18</v>
      </c>
      <c r="G3" s="78"/>
      <c r="H3" s="78" t="s">
        <v>69</v>
      </c>
      <c r="I3" s="78"/>
      <c r="J3" s="78" t="s">
        <v>70</v>
      </c>
      <c r="K3" s="78"/>
      <c r="L3" s="78"/>
      <c r="M3" s="78" t="s">
        <v>71</v>
      </c>
    </row>
    <row r="4" spans="1:13" ht="160.5" customHeight="1">
      <c r="A4" s="87" t="s">
        <v>0</v>
      </c>
      <c r="B4" s="78" t="s">
        <v>0</v>
      </c>
      <c r="C4" s="58" t="s">
        <v>21</v>
      </c>
      <c r="D4" s="58" t="s">
        <v>22</v>
      </c>
      <c r="E4" s="58" t="s">
        <v>23</v>
      </c>
      <c r="F4" s="58" t="s">
        <v>24</v>
      </c>
      <c r="G4" s="58" t="s">
        <v>25</v>
      </c>
      <c r="H4" s="58" t="s">
        <v>26</v>
      </c>
      <c r="I4" s="58" t="s">
        <v>27</v>
      </c>
      <c r="J4" s="58" t="s">
        <v>469</v>
      </c>
      <c r="K4" s="58" t="s">
        <v>467</v>
      </c>
      <c r="L4" s="58" t="s">
        <v>470</v>
      </c>
      <c r="M4" s="78" t="s">
        <v>0</v>
      </c>
    </row>
    <row r="5" spans="1:13" ht="160.5" customHeight="1">
      <c r="A5" s="60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0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0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0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0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0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0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0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0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0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0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0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0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0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0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0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0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0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0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0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0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0" t="s">
        <v>478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0" t="s">
        <v>478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0" t="s">
        <v>478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0" t="s">
        <v>478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0" t="s">
        <v>478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0" t="s">
        <v>479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0" t="s">
        <v>479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0" t="s">
        <v>479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0" t="s">
        <v>479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0" t="s">
        <v>479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0" t="s">
        <v>480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0" t="s">
        <v>480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0" t="s">
        <v>480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0" t="s">
        <v>480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0" t="s">
        <v>480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0" t="s">
        <v>481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0" t="s">
        <v>481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0" t="s">
        <v>481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0" t="s">
        <v>481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0" t="s">
        <v>481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0" t="s">
        <v>482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0" t="s">
        <v>482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0" t="s">
        <v>482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0" t="s">
        <v>482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0" t="s">
        <v>482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0" t="s">
        <v>483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0" t="s">
        <v>483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0" t="s">
        <v>483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0" t="s">
        <v>483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0" t="s">
        <v>483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1" t="s">
        <v>484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1" t="s">
        <v>484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1" t="s">
        <v>484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1" t="s">
        <v>484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1" t="s">
        <v>484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1" t="s">
        <v>485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1" t="s">
        <v>485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1" t="s">
        <v>485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1" t="s">
        <v>485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1" t="s">
        <v>485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1" t="s">
        <v>486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1" t="s">
        <v>486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1" t="s">
        <v>486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1" t="s">
        <v>486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1" t="s">
        <v>486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0" t="s">
        <v>487</v>
      </c>
      <c r="B71" s="4" t="s">
        <v>61</v>
      </c>
      <c r="C71" s="4" t="s">
        <v>63</v>
      </c>
      <c r="D71" s="58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0" t="s">
        <v>487</v>
      </c>
      <c r="B72" s="4" t="s">
        <v>61</v>
      </c>
      <c r="C72" s="4" t="s">
        <v>63</v>
      </c>
      <c r="D72" s="58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0" t="s">
        <v>487</v>
      </c>
      <c r="B73" s="4" t="s">
        <v>61</v>
      </c>
      <c r="C73" s="4" t="s">
        <v>63</v>
      </c>
      <c r="D73" s="58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0" t="s">
        <v>487</v>
      </c>
      <c r="B74" s="4" t="s">
        <v>61</v>
      </c>
      <c r="C74" s="4" t="s">
        <v>63</v>
      </c>
      <c r="D74" s="58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0" t="s">
        <v>487</v>
      </c>
      <c r="B75" s="4" t="s">
        <v>61</v>
      </c>
      <c r="C75" s="4" t="s">
        <v>63</v>
      </c>
      <c r="D75" s="58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1" t="s">
        <v>488</v>
      </c>
      <c r="B76" s="4" t="s">
        <v>61</v>
      </c>
      <c r="C76" s="4" t="s">
        <v>63</v>
      </c>
      <c r="D76" s="58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1" t="s">
        <v>488</v>
      </c>
      <c r="B77" s="4" t="s">
        <v>61</v>
      </c>
      <c r="C77" s="4" t="s">
        <v>63</v>
      </c>
      <c r="D77" s="58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1" t="s">
        <v>488</v>
      </c>
      <c r="B78" s="4" t="s">
        <v>61</v>
      </c>
      <c r="C78" s="4" t="s">
        <v>63</v>
      </c>
      <c r="D78" s="58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1" t="s">
        <v>488</v>
      </c>
      <c r="B79" s="4" t="s">
        <v>61</v>
      </c>
      <c r="C79" s="4" t="s">
        <v>63</v>
      </c>
      <c r="D79" s="58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1" t="s">
        <v>488</v>
      </c>
      <c r="B80" s="4" t="s">
        <v>61</v>
      </c>
      <c r="C80" s="4" t="s">
        <v>63</v>
      </c>
      <c r="D80" s="58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0" t="s">
        <v>489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0" t="s">
        <v>489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0" t="s">
        <v>489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0" t="s">
        <v>489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0" t="s">
        <v>489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2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2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2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2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0" t="s">
        <v>490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0" t="s">
        <v>490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0" t="s">
        <v>490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0" t="s">
        <v>490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0" t="s">
        <v>490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0" t="s">
        <v>491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0" t="s">
        <v>491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0" t="s">
        <v>491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0" t="s">
        <v>491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0" t="s">
        <v>491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0" t="s">
        <v>492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0" t="s">
        <v>492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0" t="s">
        <v>492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0" t="s">
        <v>492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0" t="s">
        <v>492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1" t="s">
        <v>493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1" t="s">
        <v>493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1" t="s">
        <v>493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1" t="s">
        <v>493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1" t="s">
        <v>493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1" t="s">
        <v>494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1" t="s">
        <v>494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1" t="s">
        <v>494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1" t="s">
        <v>494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1" t="s">
        <v>494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1" t="s">
        <v>495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1" t="s">
        <v>495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1" t="s">
        <v>495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1" t="s">
        <v>495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1" t="s">
        <v>495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1" workbookViewId="0">
      <selection activeCell="B290" sqref="B29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8" t="s">
        <v>78</v>
      </c>
      <c r="B2" s="88"/>
      <c r="C2" s="88"/>
      <c r="D2" s="88"/>
      <c r="E2" s="88"/>
      <c r="F2" s="88"/>
      <c r="G2" s="88"/>
    </row>
    <row r="3" spans="1:7" ht="29.85" customHeight="1">
      <c r="A3" s="89" t="s">
        <v>79</v>
      </c>
      <c r="B3" s="89" t="s">
        <v>80</v>
      </c>
      <c r="C3" s="89" t="s">
        <v>27</v>
      </c>
      <c r="D3" s="89" t="s">
        <v>81</v>
      </c>
      <c r="E3" s="89"/>
      <c r="F3" s="89"/>
      <c r="G3" s="89" t="s">
        <v>82</v>
      </c>
    </row>
    <row r="4" spans="1:7" ht="53.65" customHeight="1">
      <c r="A4" s="89" t="s">
        <v>0</v>
      </c>
      <c r="B4" s="89" t="s">
        <v>0</v>
      </c>
      <c r="C4" s="89" t="s">
        <v>0</v>
      </c>
      <c r="D4" s="18" t="s">
        <v>83</v>
      </c>
      <c r="E4" s="18" t="s">
        <v>84</v>
      </c>
      <c r="F4" s="18" t="s">
        <v>85</v>
      </c>
      <c r="G4" s="89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11087548.84</v>
      </c>
      <c r="E6" s="11">
        <f t="shared" ref="E6:F6" si="0">E9+E20+E31+E42+E86+E97+E108+E119+E130+E141+E152+E163+E174+E218+E229+E240+E185+E196+E207+E53+E64+E75+E262+E251</f>
        <v>11087548.84</v>
      </c>
      <c r="F6" s="11">
        <f t="shared" si="0"/>
        <v>11087548.84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0</v>
      </c>
      <c r="E9" s="11">
        <f>D9</f>
        <v>0</v>
      </c>
      <c r="F9" s="11">
        <f>D9</f>
        <v>0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0</v>
      </c>
      <c r="E11" s="11">
        <f>D11</f>
        <v>0</v>
      </c>
      <c r="F11" s="11">
        <f>D11</f>
        <v>0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0</v>
      </c>
      <c r="E12" s="16">
        <f>D12</f>
        <v>0</v>
      </c>
      <c r="F12" s="16">
        <f>D12</f>
        <v>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0</v>
      </c>
      <c r="E14" s="16">
        <f t="shared" si="2"/>
        <v>0</v>
      </c>
      <c r="F14" s="16">
        <f t="shared" si="3"/>
        <v>0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0</v>
      </c>
      <c r="E15" s="11">
        <f>D15</f>
        <v>0</v>
      </c>
      <c r="F15" s="11">
        <f>D15</f>
        <v>0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0</v>
      </c>
      <c r="E16" s="11">
        <f>D16</f>
        <v>0</v>
      </c>
      <c r="F16" s="11">
        <f>E16</f>
        <v>0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0</v>
      </c>
      <c r="E17" s="11">
        <f>D17</f>
        <v>0</v>
      </c>
      <c r="F17" s="11">
        <f>D17</f>
        <v>0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8" t="s">
        <v>111</v>
      </c>
      <c r="B20" s="19" t="s">
        <v>91</v>
      </c>
      <c r="C20" s="18" t="s">
        <v>87</v>
      </c>
      <c r="D20" s="11">
        <f>D21*D26-D27*D28</f>
        <v>2763753.48</v>
      </c>
      <c r="E20" s="11">
        <f>D20</f>
        <v>2763753.48</v>
      </c>
      <c r="F20" s="11">
        <f>D20</f>
        <v>2763753.48</v>
      </c>
      <c r="G20" s="45" t="s">
        <v>112</v>
      </c>
      <c r="I20">
        <f>D20+D31+D42+D64+D152+D163+D174+D196</f>
        <v>8749975.959999999</v>
      </c>
    </row>
    <row r="21" spans="1:9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34124.400000000001</v>
      </c>
      <c r="E21" s="11">
        <f t="shared" ref="E21" si="4">ROUND((E22*(E23/100*E24/100*E25/100)),2)</f>
        <v>34124.400000000001</v>
      </c>
      <c r="F21" s="11">
        <f t="shared" ref="F21" si="5">ROUND((F22*(F23/100*F24/100*F25/100)),2)</f>
        <v>34124.400000000001</v>
      </c>
      <c r="G21" s="45" t="s">
        <v>113</v>
      </c>
    </row>
    <row r="22" spans="1:9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8" t="s">
        <v>325</v>
      </c>
      <c r="B24" s="19" t="s">
        <v>102</v>
      </c>
      <c r="C24" s="18" t="s">
        <v>100</v>
      </c>
      <c r="D24" s="15">
        <v>140.2693732482</v>
      </c>
      <c r="E24" s="11">
        <f t="shared" si="6"/>
        <v>140.2693732482</v>
      </c>
      <c r="F24" s="11">
        <f t="shared" si="7"/>
        <v>140.2693732482</v>
      </c>
      <c r="G24" s="39" t="s">
        <v>0</v>
      </c>
    </row>
    <row r="25" spans="1:9" ht="12.75" customHeight="1">
      <c r="A25" s="48" t="s">
        <v>326</v>
      </c>
      <c r="B25" s="19" t="s">
        <v>104</v>
      </c>
      <c r="C25" s="18" t="s">
        <v>100</v>
      </c>
      <c r="D25" s="44">
        <v>103.1041418424</v>
      </c>
      <c r="E25" s="11">
        <f t="shared" si="6"/>
        <v>103.1041418424</v>
      </c>
      <c r="F25" s="11">
        <f t="shared" si="7"/>
        <v>103.1041418424</v>
      </c>
      <c r="G25" s="39" t="s">
        <v>0</v>
      </c>
    </row>
    <row r="26" spans="1:9" ht="28.9" customHeight="1">
      <c r="A26" s="48" t="s">
        <v>327</v>
      </c>
      <c r="B26" s="19" t="s">
        <v>106</v>
      </c>
      <c r="C26" s="18" t="s">
        <v>56</v>
      </c>
      <c r="D26" s="11">
        <f>Part1_1!L9</f>
        <v>84</v>
      </c>
      <c r="E26" s="11">
        <f t="shared" si="6"/>
        <v>84</v>
      </c>
      <c r="F26" s="11">
        <f t="shared" si="7"/>
        <v>84</v>
      </c>
      <c r="G26" s="39" t="s">
        <v>0</v>
      </c>
    </row>
    <row r="27" spans="1:9" ht="28.9" customHeight="1">
      <c r="A27" s="48" t="s">
        <v>328</v>
      </c>
      <c r="B27" s="19" t="s">
        <v>108</v>
      </c>
      <c r="C27" s="18" t="s">
        <v>87</v>
      </c>
      <c r="D27" s="11">
        <v>1222.5728571428569</v>
      </c>
      <c r="E27" s="11">
        <f>D27</f>
        <v>1222.5728571428569</v>
      </c>
      <c r="F27" s="11">
        <f>D27</f>
        <v>1222.5728571428569</v>
      </c>
      <c r="G27" s="39" t="s">
        <v>0</v>
      </c>
    </row>
    <row r="28" spans="1:9" ht="28.9" customHeight="1">
      <c r="A28" s="48" t="s">
        <v>329</v>
      </c>
      <c r="B28" s="19" t="s">
        <v>110</v>
      </c>
      <c r="C28" s="18" t="s">
        <v>56</v>
      </c>
      <c r="D28" s="11">
        <f>Part1_1!L9</f>
        <v>84</v>
      </c>
      <c r="E28" s="11">
        <f>D28</f>
        <v>84</v>
      </c>
      <c r="F28" s="11">
        <f>D28</f>
        <v>84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8" t="s">
        <v>114</v>
      </c>
      <c r="B31" s="19" t="s">
        <v>91</v>
      </c>
      <c r="C31" s="18" t="s">
        <v>87</v>
      </c>
      <c r="D31" s="11">
        <f>D32*D37-D38*D39</f>
        <v>2539350.8400000003</v>
      </c>
      <c r="E31" s="11">
        <f>D31</f>
        <v>2539350.8400000003</v>
      </c>
      <c r="F31" s="11">
        <f>D31</f>
        <v>2539350.8400000003</v>
      </c>
      <c r="G31" s="45" t="s">
        <v>115</v>
      </c>
    </row>
    <row r="32" spans="1:9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33805.910000000003</v>
      </c>
      <c r="E32" s="11">
        <f t="shared" ref="E32" si="8">ROUND((E33*(E34/100*E35/100*E36/100)),2)</f>
        <v>33805.910000000003</v>
      </c>
      <c r="F32" s="11">
        <f t="shared" ref="F32" si="9">ROUND((F33*(F34/100*F35/100*F36/100)),2)</f>
        <v>33805.910000000003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144.9923239984</v>
      </c>
      <c r="E35" s="11">
        <f t="shared" si="10"/>
        <v>144.9923239984</v>
      </c>
      <c r="F35" s="11">
        <f t="shared" si="11"/>
        <v>144.9923239984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102.8236117326</v>
      </c>
      <c r="E36" s="11">
        <f t="shared" si="10"/>
        <v>102.8236117326</v>
      </c>
      <c r="F36" s="11">
        <f t="shared" si="11"/>
        <v>102.8236117326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78</v>
      </c>
      <c r="E37" s="11">
        <f t="shared" si="10"/>
        <v>78</v>
      </c>
      <c r="F37" s="11">
        <f t="shared" si="11"/>
        <v>78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1250.1300000000001</v>
      </c>
      <c r="E38" s="11">
        <f>D38</f>
        <v>1250.1300000000001</v>
      </c>
      <c r="F38" s="11">
        <f>D38</f>
        <v>1250.1300000000001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78</v>
      </c>
      <c r="E39" s="11">
        <f t="shared" ref="E39:F39" si="12">E37</f>
        <v>78</v>
      </c>
      <c r="F39" s="11">
        <f t="shared" si="12"/>
        <v>78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1873473.2699999998</v>
      </c>
      <c r="E42" s="11">
        <f>D42</f>
        <v>1873473.2699999998</v>
      </c>
      <c r="F42" s="11">
        <f>D42</f>
        <v>1873473.2699999998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32455.46</v>
      </c>
      <c r="E43" s="11">
        <f t="shared" ref="E43" si="13">ROUND((E44*(E45/100*E46/100*E47/100)),2)</f>
        <v>32455.46</v>
      </c>
      <c r="F43" s="11">
        <f t="shared" ref="F43" si="14">ROUND((F44*(F45/100*F46/100*F47/100)),2)</f>
        <v>32455.46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145.8971027035</v>
      </c>
      <c r="E46" s="11">
        <f t="shared" si="15"/>
        <v>145.8971027035</v>
      </c>
      <c r="F46" s="11">
        <f t="shared" si="16"/>
        <v>145.8971027035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103.6867616829</v>
      </c>
      <c r="E47" s="11">
        <f t="shared" si="15"/>
        <v>103.6867616829</v>
      </c>
      <c r="F47" s="11">
        <f t="shared" si="16"/>
        <v>103.6867616829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60</v>
      </c>
      <c r="E48" s="11">
        <f t="shared" si="15"/>
        <v>60</v>
      </c>
      <c r="F48" s="11">
        <f t="shared" si="16"/>
        <v>60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1230.9055000000001</v>
      </c>
      <c r="E49" s="11">
        <f>D49</f>
        <v>1230.9055000000001</v>
      </c>
      <c r="F49" s="11">
        <f>D49</f>
        <v>1230.9055000000001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60</v>
      </c>
      <c r="E50" s="11">
        <f t="shared" ref="E50:F50" si="17">E48</f>
        <v>60</v>
      </c>
      <c r="F50" s="11">
        <f t="shared" si="17"/>
        <v>60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0</v>
      </c>
      <c r="E64" s="11">
        <f>D64</f>
        <v>0</v>
      </c>
      <c r="F64" s="11">
        <f>D64</f>
        <v>0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0</v>
      </c>
      <c r="E65" s="11">
        <f t="shared" ref="E65:F65" si="21">ROUND((E66*(E67/100*E68/100*E69/100)),2)</f>
        <v>0</v>
      </c>
      <c r="F65" s="11">
        <f t="shared" si="21"/>
        <v>0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20532.28</v>
      </c>
      <c r="E66" s="11">
        <f>D66</f>
        <v>20532.28</v>
      </c>
      <c r="F66" s="11">
        <f>D66</f>
        <v>20532.28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0</v>
      </c>
      <c r="E67" s="11">
        <f t="shared" ref="E67:E70" si="22">D67</f>
        <v>0</v>
      </c>
      <c r="F67" s="11">
        <f t="shared" ref="F67:F70" si="23">D67</f>
        <v>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0</v>
      </c>
      <c r="E68" s="11">
        <f t="shared" si="22"/>
        <v>0</v>
      </c>
      <c r="F68" s="11">
        <f t="shared" si="23"/>
        <v>0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0</v>
      </c>
      <c r="E69" s="11">
        <f t="shared" si="22"/>
        <v>0</v>
      </c>
      <c r="F69" s="11">
        <f t="shared" si="23"/>
        <v>0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0</v>
      </c>
      <c r="E70" s="11">
        <f t="shared" si="22"/>
        <v>0</v>
      </c>
      <c r="F70" s="11">
        <f t="shared" si="23"/>
        <v>0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/>
      <c r="E71" s="11"/>
      <c r="F71" s="11"/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/>
      <c r="E72" s="11"/>
      <c r="F72" s="11"/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4">ROUND((E77*(E78/100*E79/100*E80/100)),2)</f>
        <v>0</v>
      </c>
      <c r="F76" s="11">
        <f t="shared" si="24"/>
        <v>0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5">D78</f>
        <v>0</v>
      </c>
      <c r="F78" s="11">
        <f t="shared" ref="F78:F81" si="26">D78</f>
        <v>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5"/>
        <v>0</v>
      </c>
      <c r="F79" s="11">
        <f t="shared" si="26"/>
        <v>0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5"/>
        <v>0</v>
      </c>
      <c r="F80" s="11">
        <f t="shared" si="26"/>
        <v>0</v>
      </c>
      <c r="G80" s="39" t="s">
        <v>0</v>
      </c>
    </row>
    <row r="81" spans="1:9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5"/>
        <v>0</v>
      </c>
      <c r="F81" s="11">
        <f t="shared" si="26"/>
        <v>0</v>
      </c>
      <c r="G81" s="39" t="s">
        <v>0</v>
      </c>
    </row>
    <row r="82" spans="1:9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9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9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>
      <c r="A86" s="48" t="s">
        <v>129</v>
      </c>
      <c r="B86" s="19" t="s">
        <v>91</v>
      </c>
      <c r="C86" s="18" t="s">
        <v>87</v>
      </c>
      <c r="D86" s="11">
        <f>D87*D92</f>
        <v>1275180</v>
      </c>
      <c r="E86" s="11">
        <f>D86</f>
        <v>1275180</v>
      </c>
      <c r="F86" s="11">
        <f>D86</f>
        <v>1275180</v>
      </c>
      <c r="G86" s="45" t="s">
        <v>130</v>
      </c>
      <c r="I86">
        <f>D86+D97+D108+D119+D240+D251</f>
        <v>1330437.8</v>
      </c>
    </row>
    <row r="87" spans="1:9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850.12</v>
      </c>
      <c r="E87" s="11">
        <f t="shared" ref="E87" si="27">ROUND((E88*(E89/100*E90/100*E91/100)),2)</f>
        <v>850.12</v>
      </c>
      <c r="F87" s="11">
        <f t="shared" ref="F87" si="28">ROUND((F88*(F89/100*F90/100*F91/100)),2)</f>
        <v>850.12</v>
      </c>
      <c r="G87" s="45" t="s">
        <v>131</v>
      </c>
    </row>
    <row r="88" spans="1:9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29">D89</f>
        <v>100</v>
      </c>
      <c r="F89" s="11">
        <f t="shared" ref="F89:F92" si="30">D89</f>
        <v>100</v>
      </c>
      <c r="G89" s="39" t="s">
        <v>0</v>
      </c>
    </row>
    <row r="90" spans="1:9" ht="12.75" customHeight="1">
      <c r="A90" s="48" t="s">
        <v>318</v>
      </c>
      <c r="B90" s="19" t="s">
        <v>102</v>
      </c>
      <c r="C90" s="18" t="s">
        <v>100</v>
      </c>
      <c r="D90" s="15">
        <v>115.1073181308</v>
      </c>
      <c r="E90" s="11">
        <f t="shared" si="29"/>
        <v>115.1073181308</v>
      </c>
      <c r="F90" s="11">
        <f t="shared" si="30"/>
        <v>115.1073181308</v>
      </c>
      <c r="G90" s="39" t="s">
        <v>0</v>
      </c>
    </row>
    <row r="91" spans="1:9" ht="12.75" customHeight="1">
      <c r="A91" s="48" t="s">
        <v>319</v>
      </c>
      <c r="B91" s="19" t="s">
        <v>104</v>
      </c>
      <c r="C91" s="18" t="s">
        <v>100</v>
      </c>
      <c r="D91" s="15">
        <v>102.4420299944</v>
      </c>
      <c r="E91" s="11">
        <f t="shared" si="29"/>
        <v>102.4420299944</v>
      </c>
      <c r="F91" s="11">
        <f t="shared" si="30"/>
        <v>102.4420299944</v>
      </c>
      <c r="G91" s="39" t="s">
        <v>0</v>
      </c>
    </row>
    <row r="92" spans="1:9" ht="28.9" customHeight="1">
      <c r="A92" s="48" t="s">
        <v>320</v>
      </c>
      <c r="B92" s="19" t="s">
        <v>106</v>
      </c>
      <c r="C92" s="18" t="s">
        <v>56</v>
      </c>
      <c r="D92" s="11">
        <f>Part1_1!K15</f>
        <v>1500</v>
      </c>
      <c r="E92" s="11">
        <f t="shared" si="29"/>
        <v>1500</v>
      </c>
      <c r="F92" s="11">
        <f t="shared" si="30"/>
        <v>1500</v>
      </c>
      <c r="G92" s="39" t="s">
        <v>0</v>
      </c>
    </row>
    <row r="93" spans="1:9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4250.6000000000004</v>
      </c>
      <c r="E97" s="11">
        <f>D97</f>
        <v>4250.6000000000004</v>
      </c>
      <c r="F97" s="11">
        <f>D97</f>
        <v>4250.6000000000004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850.12</v>
      </c>
      <c r="E98" s="11">
        <f t="shared" ref="E98" si="31">ROUND((E99*(E100/100*E101/100*E102/100)),2)</f>
        <v>850.12</v>
      </c>
      <c r="F98" s="11">
        <f t="shared" ref="F98" si="32">ROUND((F99*(F100/100*F101/100*F102/100)),2)</f>
        <v>850.12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3">D100</f>
        <v>100</v>
      </c>
      <c r="F100" s="11">
        <f t="shared" ref="F100:F103" si="34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 t="shared" ref="D101:D102" si="35">D90</f>
        <v>115.1073181308</v>
      </c>
      <c r="E101" s="11">
        <f t="shared" si="33"/>
        <v>115.1073181308</v>
      </c>
      <c r="F101" s="11">
        <f t="shared" si="34"/>
        <v>115.1073181308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 t="shared" si="35"/>
        <v>102.4420299944</v>
      </c>
      <c r="E102" s="11">
        <f t="shared" si="33"/>
        <v>102.4420299944</v>
      </c>
      <c r="F102" s="11">
        <f t="shared" si="34"/>
        <v>102.4420299944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5</v>
      </c>
      <c r="E103" s="11">
        <f t="shared" si="33"/>
        <v>5</v>
      </c>
      <c r="F103" s="11">
        <f t="shared" si="34"/>
        <v>5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42506</v>
      </c>
      <c r="E108" s="11">
        <f>D108</f>
        <v>42506</v>
      </c>
      <c r="F108" s="11">
        <f>D108</f>
        <v>42506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850.12</v>
      </c>
      <c r="E109" s="11">
        <f t="shared" ref="E109" si="36">ROUND((E110*(E111/100*E112/100*E113/100)),2)</f>
        <v>850.12</v>
      </c>
      <c r="F109" s="11">
        <f t="shared" ref="F109" si="37">ROUND((F110*(F111/100*F112/100*F113/100)),2)</f>
        <v>850.12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 t="shared" ref="D112:D113" si="40">D90</f>
        <v>115.1073181308</v>
      </c>
      <c r="E112" s="11">
        <f t="shared" si="38"/>
        <v>115.1073181308</v>
      </c>
      <c r="F112" s="11">
        <f t="shared" si="39"/>
        <v>115.1073181308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 t="shared" si="40"/>
        <v>102.4420299944</v>
      </c>
      <c r="E113" s="11">
        <f t="shared" si="38"/>
        <v>102.4420299944</v>
      </c>
      <c r="F113" s="11">
        <f t="shared" si="39"/>
        <v>102.4420299944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50</v>
      </c>
      <c r="E114" s="11">
        <f t="shared" si="38"/>
        <v>50</v>
      </c>
      <c r="F114" s="11">
        <f t="shared" si="39"/>
        <v>50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f>D119</f>
        <v>0</v>
      </c>
      <c r="F119" s="11">
        <f>D119</f>
        <v>0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850.12</v>
      </c>
      <c r="E120" s="11">
        <f t="shared" ref="E120:F120" si="41">ROUND((E121*(E122/100*E123/100*E124/100)),2)</f>
        <v>850.12</v>
      </c>
      <c r="F120" s="11">
        <f t="shared" si="41"/>
        <v>850.12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5" si="42">D122</f>
        <v>100</v>
      </c>
      <c r="F122" s="11">
        <f t="shared" ref="F122:F125" si="43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 t="shared" ref="D123:D124" si="44">D90</f>
        <v>115.1073181308</v>
      </c>
      <c r="E123" s="11">
        <f t="shared" si="42"/>
        <v>115.1073181308</v>
      </c>
      <c r="F123" s="11">
        <f t="shared" si="43"/>
        <v>115.1073181308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 t="shared" si="44"/>
        <v>102.4420299944</v>
      </c>
      <c r="E124" s="11">
        <f t="shared" si="42"/>
        <v>102.4420299944</v>
      </c>
      <c r="F124" s="11">
        <f t="shared" si="43"/>
        <v>102.4420299944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f t="shared" si="42"/>
        <v>0</v>
      </c>
      <c r="F125" s="11">
        <f t="shared" si="43"/>
        <v>0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170024</v>
      </c>
      <c r="E130" s="11">
        <f t="shared" ref="E130:F130" si="45">E131*E136</f>
        <v>170024</v>
      </c>
      <c r="F130" s="11">
        <f t="shared" si="45"/>
        <v>170024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850.12</v>
      </c>
      <c r="E131" s="11">
        <f t="shared" ref="E131:F131" si="46">ROUND((E132*(E133/100*E134/100*E135/100)),2)</f>
        <v>850.12</v>
      </c>
      <c r="F131" s="11">
        <f t="shared" si="46"/>
        <v>850.12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7">D133</f>
        <v>100</v>
      </c>
      <c r="F133" s="11">
        <f t="shared" ref="F133:F135" si="48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 t="shared" ref="D134:D135" si="49">D90</f>
        <v>115.1073181308</v>
      </c>
      <c r="E134" s="11">
        <f t="shared" si="47"/>
        <v>115.1073181308</v>
      </c>
      <c r="F134" s="11">
        <f t="shared" si="48"/>
        <v>115.1073181308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 t="shared" si="49"/>
        <v>102.4420299944</v>
      </c>
      <c r="E135" s="11">
        <f t="shared" si="47"/>
        <v>102.4420299944</v>
      </c>
      <c r="F135" s="11">
        <f t="shared" si="48"/>
        <v>102.4420299944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200</v>
      </c>
      <c r="E136" s="11">
        <f>D136</f>
        <v>200</v>
      </c>
      <c r="F136" s="11">
        <f>D136</f>
        <v>200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11051.56</v>
      </c>
      <c r="E141" s="11">
        <f>D141</f>
        <v>11051.56</v>
      </c>
      <c r="F141" s="11">
        <f>D141</f>
        <v>11051.56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850.12</v>
      </c>
      <c r="E142" s="11">
        <f t="shared" ref="E142:F142" si="50">ROUND((E143*(E144/100*E145/100*E146/100)),2)</f>
        <v>850.12</v>
      </c>
      <c r="F142" s="11">
        <f t="shared" si="50"/>
        <v>850.12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 t="shared" ref="D145:D146" si="53">D90</f>
        <v>115.1073181308</v>
      </c>
      <c r="E145" s="11">
        <f t="shared" si="51"/>
        <v>115.1073181308</v>
      </c>
      <c r="F145" s="11">
        <f t="shared" si="52"/>
        <v>115.1073181308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 t="shared" si="53"/>
        <v>102.4420299944</v>
      </c>
      <c r="E146" s="11">
        <f t="shared" si="51"/>
        <v>102.4420299944</v>
      </c>
      <c r="F146" s="11">
        <f t="shared" si="52"/>
        <v>102.4420299944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13</v>
      </c>
      <c r="E147" s="11">
        <f t="shared" si="51"/>
        <v>13</v>
      </c>
      <c r="F147" s="11">
        <f t="shared" si="52"/>
        <v>13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511866</v>
      </c>
      <c r="E152" s="11">
        <f>D152</f>
        <v>511866</v>
      </c>
      <c r="F152" s="11">
        <f>D152</f>
        <v>511866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34124.400000000001</v>
      </c>
      <c r="E153" s="11">
        <f t="shared" ref="E153:F153" si="54">ROUND((E154*(E155/100*E156/100*E157/100)),2)</f>
        <v>34124.400000000001</v>
      </c>
      <c r="F153" s="11">
        <f t="shared" si="54"/>
        <v>34124.400000000001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57">D24</f>
        <v>140.2693732482</v>
      </c>
      <c r="E156" s="11">
        <f t="shared" si="55"/>
        <v>140.2693732482</v>
      </c>
      <c r="F156" s="11">
        <f t="shared" si="56"/>
        <v>140.2693732482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57"/>
        <v>103.1041418424</v>
      </c>
      <c r="E157" s="11">
        <f t="shared" si="55"/>
        <v>103.1041418424</v>
      </c>
      <c r="F157" s="11">
        <f t="shared" si="56"/>
        <v>103.1041418424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15</v>
      </c>
      <c r="E158" s="11">
        <f t="shared" si="55"/>
        <v>15</v>
      </c>
      <c r="F158" s="11">
        <f t="shared" si="56"/>
        <v>15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574700.47000000009</v>
      </c>
      <c r="E163" s="11">
        <f>D163</f>
        <v>574700.47000000009</v>
      </c>
      <c r="F163" s="11">
        <f>D163</f>
        <v>574700.47000000009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33805.910000000003</v>
      </c>
      <c r="E164" s="11">
        <f t="shared" ref="E164:F164" si="58">ROUND((E165*(E166/100*E167/100*E168/100)),2)</f>
        <v>33805.910000000003</v>
      </c>
      <c r="F164" s="11">
        <f t="shared" si="58"/>
        <v>33805.910000000003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61">D35</f>
        <v>144.9923239984</v>
      </c>
      <c r="E167" s="11">
        <f t="shared" si="59"/>
        <v>144.9923239984</v>
      </c>
      <c r="F167" s="11">
        <f t="shared" si="60"/>
        <v>144.9923239984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61"/>
        <v>102.8236117326</v>
      </c>
      <c r="E168" s="11">
        <f t="shared" si="59"/>
        <v>102.8236117326</v>
      </c>
      <c r="F168" s="11">
        <f t="shared" si="60"/>
        <v>102.8236117326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17</v>
      </c>
      <c r="E169" s="11">
        <f t="shared" si="59"/>
        <v>17</v>
      </c>
      <c r="F169" s="11">
        <f t="shared" si="60"/>
        <v>17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486831.89999999997</v>
      </c>
      <c r="E174" s="11">
        <f>D174</f>
        <v>486831.89999999997</v>
      </c>
      <c r="F174" s="11">
        <f>D174</f>
        <v>486831.89999999997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32455.46</v>
      </c>
      <c r="E175" s="11">
        <f t="shared" ref="E175:F175" si="62">ROUND((E176*(E177/100*E178/100*E179/100)),2)</f>
        <v>32455.46</v>
      </c>
      <c r="F175" s="11">
        <f t="shared" si="62"/>
        <v>32455.46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5">D46</f>
        <v>145.8971027035</v>
      </c>
      <c r="E178" s="11">
        <f t="shared" si="63"/>
        <v>145.8971027035</v>
      </c>
      <c r="F178" s="11">
        <f t="shared" si="64"/>
        <v>145.8971027035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5"/>
        <v>103.6867616829</v>
      </c>
      <c r="E179" s="11">
        <f t="shared" si="63"/>
        <v>103.6867616829</v>
      </c>
      <c r="F179" s="11">
        <f t="shared" si="64"/>
        <v>103.6867616829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15</v>
      </c>
      <c r="E180" s="11">
        <f t="shared" si="63"/>
        <v>15</v>
      </c>
      <c r="F180" s="11">
        <f t="shared" si="64"/>
        <v>15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0</v>
      </c>
      <c r="E196" s="11">
        <f>D196</f>
        <v>0</v>
      </c>
      <c r="F196" s="11">
        <f>D196</f>
        <v>0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0</v>
      </c>
      <c r="E197" s="11">
        <f t="shared" ref="E197:F197" si="70">ROUND((E198*(E199/100*E200/100*E201/100)),2)</f>
        <v>0</v>
      </c>
      <c r="F197" s="11">
        <f t="shared" si="70"/>
        <v>0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0</v>
      </c>
      <c r="E199" s="11">
        <f t="shared" ref="E199:E202" si="71">D199</f>
        <v>0</v>
      </c>
      <c r="F199" s="11">
        <f t="shared" ref="F199:F202" si="72">D199</f>
        <v>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73">D68</f>
        <v>0</v>
      </c>
      <c r="E200" s="11">
        <f t="shared" si="71"/>
        <v>0</v>
      </c>
      <c r="F200" s="11">
        <f t="shared" si="72"/>
        <v>0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73"/>
        <v>0</v>
      </c>
      <c r="E201" s="11">
        <f t="shared" si="71"/>
        <v>0</v>
      </c>
      <c r="F201" s="11">
        <f t="shared" si="72"/>
        <v>0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0</v>
      </c>
      <c r="E202" s="11">
        <f t="shared" si="71"/>
        <v>0</v>
      </c>
      <c r="F202" s="11">
        <f t="shared" si="72"/>
        <v>0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74">ROUND((E209*(E210/100*E211/100*E212/100)),2)</f>
        <v>0</v>
      </c>
      <c r="F208" s="11">
        <f t="shared" si="74"/>
        <v>0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5">D210</f>
        <v>0</v>
      </c>
      <c r="F210" s="11">
        <f t="shared" ref="F210:F213" si="76">D210</f>
        <v>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7">D79</f>
        <v>0</v>
      </c>
      <c r="E211" s="11">
        <f t="shared" si="75"/>
        <v>0</v>
      </c>
      <c r="F211" s="11">
        <f t="shared" si="76"/>
        <v>0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7"/>
        <v>0</v>
      </c>
      <c r="E212" s="11">
        <f t="shared" si="75"/>
        <v>0</v>
      </c>
      <c r="F212" s="11">
        <f t="shared" si="76"/>
        <v>0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27103.22</v>
      </c>
      <c r="E219" s="11">
        <f t="shared" ref="E219:F219" si="78">ROUND((E220*(E221/100*E222/100*E223/100)),2)</f>
        <v>27103.22</v>
      </c>
      <c r="F219" s="11">
        <f t="shared" si="78"/>
        <v>27103.22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79.511862026700001</v>
      </c>
      <c r="E222" s="11">
        <f t="shared" si="79"/>
        <v>79.511862026700001</v>
      </c>
      <c r="F222" s="11">
        <f t="shared" si="80"/>
        <v>79.511862026700001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102.15146585550001</v>
      </c>
      <c r="E223" s="11">
        <f t="shared" si="79"/>
        <v>102.15146585550001</v>
      </c>
      <c r="F223" s="11">
        <f t="shared" si="80"/>
        <v>102.15146585550001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826059.5199999999</v>
      </c>
      <c r="E229" s="11">
        <f>D229</f>
        <v>826059.5199999999</v>
      </c>
      <c r="F229" s="11">
        <f>D229</f>
        <v>826059.5199999999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8024.23</v>
      </c>
      <c r="E230" s="11">
        <f t="shared" ref="E230:F230" si="81">ROUND((E231*(E232/100*E233/100*E234/100)),2)</f>
        <v>8024.23</v>
      </c>
      <c r="F230" s="11">
        <f t="shared" si="81"/>
        <v>8024.23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2">D232</f>
        <v>100</v>
      </c>
      <c r="F232" s="11">
        <f t="shared" ref="F232:F235" si="83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200.18903938630001</v>
      </c>
      <c r="E233" s="11">
        <f t="shared" si="82"/>
        <v>200.18903938630001</v>
      </c>
      <c r="F233" s="11">
        <f t="shared" si="83"/>
        <v>200.18903938630001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102.06341630590001</v>
      </c>
      <c r="E234" s="11">
        <f t="shared" si="82"/>
        <v>102.06341630590001</v>
      </c>
      <c r="F234" s="11">
        <f t="shared" si="83"/>
        <v>102.06341630590001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104</v>
      </c>
      <c r="E235" s="11">
        <f t="shared" si="82"/>
        <v>104</v>
      </c>
      <c r="F235" s="11">
        <f t="shared" si="83"/>
        <v>104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81.349999999999994</v>
      </c>
      <c r="E236" s="11">
        <f>D236</f>
        <v>81.349999999999994</v>
      </c>
      <c r="F236" s="11">
        <f>D236</f>
        <v>81.349999999999994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104</v>
      </c>
      <c r="E237" s="11">
        <f t="shared" ref="E237:F237" si="84">E235</f>
        <v>104</v>
      </c>
      <c r="F237" s="11">
        <f t="shared" si="84"/>
        <v>104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850.12</v>
      </c>
      <c r="E241" s="11">
        <f t="shared" ref="E241:F241" si="85">ROUND((E242*(E243/100*E244/100*E245/100)),2)</f>
        <v>850.12</v>
      </c>
      <c r="F241" s="11">
        <f t="shared" si="85"/>
        <v>850.12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6">D243</f>
        <v>100</v>
      </c>
      <c r="F243" s="11">
        <f t="shared" ref="F243:F246" si="87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88">D90</f>
        <v>115.1073181308</v>
      </c>
      <c r="E244" s="11">
        <f t="shared" si="86"/>
        <v>115.1073181308</v>
      </c>
      <c r="F244" s="11">
        <f t="shared" si="87"/>
        <v>115.1073181308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88"/>
        <v>102.4420299944</v>
      </c>
      <c r="E245" s="11">
        <f t="shared" si="86"/>
        <v>102.4420299944</v>
      </c>
      <c r="F245" s="11">
        <f t="shared" si="87"/>
        <v>102.4420299944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6"/>
        <v>0</v>
      </c>
      <c r="F246" s="11">
        <f t="shared" si="87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8501.2000000000007</v>
      </c>
      <c r="E251" s="11">
        <f>D251</f>
        <v>8501.2000000000007</v>
      </c>
      <c r="F251" s="11">
        <f>D251</f>
        <v>8501.2000000000007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850.12</v>
      </c>
      <c r="E252" s="11">
        <f t="shared" ref="E252:F252" si="89">ROUND((E253*(E254/100*E255/100*E256/100)),2)</f>
        <v>850.12</v>
      </c>
      <c r="F252" s="11">
        <f t="shared" si="89"/>
        <v>850.12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0">D254</f>
        <v>100</v>
      </c>
      <c r="F254" s="11">
        <f t="shared" ref="F254:F257" si="91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 t="shared" ref="D255:D256" si="92">D90</f>
        <v>115.1073181308</v>
      </c>
      <c r="E255" s="11">
        <f t="shared" si="90"/>
        <v>115.1073181308</v>
      </c>
      <c r="F255" s="11">
        <f t="shared" si="91"/>
        <v>115.1073181308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 t="shared" si="92"/>
        <v>102.4420299944</v>
      </c>
      <c r="E256" s="11">
        <f t="shared" si="90"/>
        <v>102.4420299944</v>
      </c>
      <c r="F256" s="11">
        <f t="shared" si="91"/>
        <v>102.4420299944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10</v>
      </c>
      <c r="E257" s="11">
        <f t="shared" si="90"/>
        <v>10</v>
      </c>
      <c r="F257" s="11">
        <f t="shared" si="91"/>
        <v>10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850.12</v>
      </c>
      <c r="E263" s="11">
        <f t="shared" ref="E263:F263" si="93">ROUND((E264*(E265/100*E266/100*E267/100)),2)</f>
        <v>850.12</v>
      </c>
      <c r="F263" s="11">
        <f t="shared" si="93"/>
        <v>850.12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4">D265</f>
        <v>100</v>
      </c>
      <c r="F265" s="11">
        <f t="shared" ref="F265:F268" si="95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 t="shared" ref="D266:D267" si="96">D255</f>
        <v>115.1073181308</v>
      </c>
      <c r="E266" s="11">
        <f t="shared" si="94"/>
        <v>115.1073181308</v>
      </c>
      <c r="F266" s="11">
        <f t="shared" si="95"/>
        <v>115.1073181308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 t="shared" si="96"/>
        <v>102.4420299944</v>
      </c>
      <c r="E267" s="11">
        <f t="shared" si="94"/>
        <v>102.4420299944</v>
      </c>
      <c r="F267" s="11">
        <f t="shared" si="95"/>
        <v>102.4420299944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4"/>
        <v>0</v>
      </c>
      <c r="F268" s="11">
        <f t="shared" si="95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561898.16000000015</v>
      </c>
      <c r="E271" s="11">
        <f>D271</f>
        <v>561898.16000000015</v>
      </c>
      <c r="F271" s="11">
        <f>D271</f>
        <v>561898.16000000015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11649447</v>
      </c>
      <c r="E273" s="11">
        <f>E271+E6</f>
        <v>11649447</v>
      </c>
      <c r="F273" s="11">
        <f>F271+F6</f>
        <v>11649447</v>
      </c>
      <c r="G273" s="19" t="s">
        <v>153</v>
      </c>
    </row>
    <row r="275" spans="1:7">
      <c r="D275">
        <v>11649447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9" t="s">
        <v>154</v>
      </c>
      <c r="B2" s="79"/>
      <c r="C2" s="79"/>
    </row>
    <row r="3" spans="1:3" ht="11.45" customHeight="1">
      <c r="A3" s="69" t="s">
        <v>0</v>
      </c>
      <c r="B3" s="69"/>
      <c r="C3" s="69"/>
    </row>
    <row r="4" spans="1:3" ht="21.6" customHeight="1">
      <c r="A4" s="69" t="s">
        <v>155</v>
      </c>
      <c r="B4" s="69"/>
      <c r="C4" s="69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69" t="s">
        <v>0</v>
      </c>
      <c r="B8" s="69"/>
      <c r="C8" s="69"/>
    </row>
    <row r="9" spans="1:3" ht="21.6" customHeight="1">
      <c r="A9" s="90" t="s">
        <v>162</v>
      </c>
      <c r="B9" s="90"/>
      <c r="C9" s="90"/>
    </row>
    <row r="10" spans="1:3" ht="12.75" customHeight="1">
      <c r="A10" s="9" t="s">
        <v>33</v>
      </c>
      <c r="B10" s="91" t="s">
        <v>163</v>
      </c>
      <c r="C10" s="91"/>
    </row>
    <row r="11" spans="1:3" ht="12.75" customHeight="1">
      <c r="A11" s="9" t="s">
        <v>34</v>
      </c>
      <c r="B11" s="91" t="s">
        <v>164</v>
      </c>
      <c r="C11" s="91"/>
    </row>
    <row r="12" spans="1:3" ht="11.45" customHeight="1">
      <c r="A12" s="69" t="s">
        <v>0</v>
      </c>
      <c r="B12" s="69"/>
      <c r="C12" s="69"/>
    </row>
    <row r="13" spans="1:3" ht="21.6" customHeight="1">
      <c r="A13" s="90" t="s">
        <v>165</v>
      </c>
      <c r="B13" s="90"/>
      <c r="C13" s="90"/>
    </row>
    <row r="14" spans="1:3" ht="12.75" customHeight="1">
      <c r="A14" s="9" t="s">
        <v>33</v>
      </c>
      <c r="B14" s="91" t="s">
        <v>166</v>
      </c>
      <c r="C14" s="91"/>
    </row>
    <row r="15" spans="1:3" ht="11.45" customHeight="1">
      <c r="A15" s="69" t="s">
        <v>0</v>
      </c>
      <c r="B15" s="69"/>
      <c r="C15" s="69"/>
    </row>
    <row r="16" spans="1:3" ht="29.45" customHeight="1">
      <c r="A16" s="79" t="s">
        <v>167</v>
      </c>
      <c r="B16" s="79"/>
      <c r="C16" s="79"/>
    </row>
    <row r="17" spans="1:3" ht="10.35" customHeight="1">
      <c r="A17" s="88" t="s">
        <v>0</v>
      </c>
      <c r="B17" s="88"/>
      <c r="C17" s="88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2021-11-30T14:51:42Z</dcterms:modified>
</cp:coreProperties>
</file>